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1655" windowHeight="6375" activeTab="2"/>
  </bookViews>
  <sheets>
    <sheet name="Cash Book - Payments" sheetId="1" r:id="rId1"/>
    <sheet name="Cash Book - Receipts" sheetId="2" r:id="rId2"/>
    <sheet name="Bank Rec" sheetId="3" r:id="rId3"/>
  </sheets>
  <definedNames>
    <definedName name="_xlnm.Print_Area" localSheetId="2">'Bank Rec'!$A$1:$D$10</definedName>
    <definedName name="_xlnm.Print_Area" localSheetId="0">'Cash Book - Payments'!$A$1:$AC$44</definedName>
  </definedNames>
  <calcPr fullCalcOnLoad="1"/>
</workbook>
</file>

<file path=xl/sharedStrings.xml><?xml version="1.0" encoding="utf-8"?>
<sst xmlns="http://schemas.openxmlformats.org/spreadsheetml/2006/main" count="133" uniqueCount="74">
  <si>
    <t xml:space="preserve"> </t>
  </si>
  <si>
    <t>BANK RECONCILIATION</t>
  </si>
  <si>
    <t>Receipts</t>
  </si>
  <si>
    <t>Interest</t>
  </si>
  <si>
    <t>Precept</t>
  </si>
  <si>
    <t>Misc</t>
  </si>
  <si>
    <t>Total</t>
  </si>
  <si>
    <t>Description</t>
  </si>
  <si>
    <t>Date</t>
  </si>
  <si>
    <t>Section 137</t>
  </si>
  <si>
    <t>Clerks Salary &amp; Expenses</t>
  </si>
  <si>
    <t>Payroll</t>
  </si>
  <si>
    <t>Stationary</t>
  </si>
  <si>
    <t>Computer &amp; Website</t>
  </si>
  <si>
    <t>Chairmans Allowance</t>
  </si>
  <si>
    <t>Village Hall</t>
  </si>
  <si>
    <t>Training (Inc. Books)</t>
  </si>
  <si>
    <t>Audit Fees</t>
  </si>
  <si>
    <t>Insurance</t>
  </si>
  <si>
    <t>Subscriptions</t>
  </si>
  <si>
    <t>Grants</t>
  </si>
  <si>
    <t>Donations</t>
  </si>
  <si>
    <t>Village Ameanities</t>
  </si>
  <si>
    <t>Publicity</t>
  </si>
  <si>
    <t>Mowing</t>
  </si>
  <si>
    <t>VAT</t>
  </si>
  <si>
    <t>Cheque Amount</t>
  </si>
  <si>
    <t>Cheque Cashed</t>
  </si>
  <si>
    <t>Cheque Not Cashed</t>
  </si>
  <si>
    <t>Current Balance on Bank Statement</t>
  </si>
  <si>
    <t>Election Costs</t>
  </si>
  <si>
    <t>Church Charitable Works</t>
  </si>
  <si>
    <t>Other</t>
  </si>
  <si>
    <t>Comments</t>
  </si>
  <si>
    <t>CHQ No</t>
  </si>
  <si>
    <t>Payments presented</t>
  </si>
  <si>
    <t>Trans/CHQ</t>
  </si>
  <si>
    <t xml:space="preserve">Kirby Bellars Cash Book 2023/2024 </t>
  </si>
  <si>
    <t>Running Total Spend for 2023/24</t>
  </si>
  <si>
    <t>Budget for 2023/24</t>
  </si>
  <si>
    <t>Remaining Budget for 2023/24</t>
  </si>
  <si>
    <t>Opening Balance as of 01.04.23</t>
  </si>
  <si>
    <t>28.04.23</t>
  </si>
  <si>
    <t>Trans</t>
  </si>
  <si>
    <t>V. Webster</t>
  </si>
  <si>
    <t>Central Business Services</t>
  </si>
  <si>
    <t>Kirby Bellars Village Hall</t>
  </si>
  <si>
    <t>D. Overfield</t>
  </si>
  <si>
    <t>LRALC</t>
  </si>
  <si>
    <t>Gallagher</t>
  </si>
  <si>
    <t>22.05.23</t>
  </si>
  <si>
    <t>12.06.23</t>
  </si>
  <si>
    <t>VAT Refund</t>
  </si>
  <si>
    <t>30.06.23</t>
  </si>
  <si>
    <t>DD</t>
  </si>
  <si>
    <t>Unit Trust Service Charge</t>
  </si>
  <si>
    <t>Auditing Solutions Ltd</t>
  </si>
  <si>
    <t>Melton Borough Council</t>
  </si>
  <si>
    <t>14.07.23</t>
  </si>
  <si>
    <t>ICO</t>
  </si>
  <si>
    <t>19.07.23</t>
  </si>
  <si>
    <t>KB DCC</t>
  </si>
  <si>
    <t>29.09.23</t>
  </si>
  <si>
    <t>30.03.23</t>
  </si>
  <si>
    <t>Service Charge</t>
  </si>
  <si>
    <t>04.10.23</t>
  </si>
  <si>
    <t>18.10.23</t>
  </si>
  <si>
    <t>KBVH</t>
  </si>
  <si>
    <t>CBS</t>
  </si>
  <si>
    <t>14.12.23</t>
  </si>
  <si>
    <t>HMRC</t>
  </si>
  <si>
    <t>15.12.23</t>
  </si>
  <si>
    <t>15.15.23</t>
  </si>
  <si>
    <t>31.12.23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</si>
</sst>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_-[$£-809]* #,##0.00_-;\-[$£-809]* #,##0.00_-;_-[$£-809]* &quot;-&quot;??_-;_-@_-"/>
    <numFmt numFmtId="174" formatCode="#,##0.00_ ;\-#,##0.00\ "/>
    <numFmt numFmtId="175" formatCode="#,##0.000_ ;\-#,##0.000\ "/>
    <numFmt numFmtId="176" formatCode="#,##0.0_ ;\-#,##0.0\ "/>
    <numFmt numFmtId="177" formatCode="#,##0_ ;\-#,##0\ 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4" fontId="1" fillId="33" borderId="12" xfId="44" applyFont="1" applyFill="1" applyBorder="1" applyAlignment="1">
      <alignment/>
    </xf>
    <xf numFmtId="44" fontId="1" fillId="33" borderId="0" xfId="44" applyFont="1" applyFill="1" applyAlignment="1">
      <alignment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/>
    </xf>
    <xf numFmtId="44" fontId="0" fillId="0" borderId="0" xfId="44" applyFont="1" applyAlignment="1">
      <alignment/>
    </xf>
    <xf numFmtId="44" fontId="1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173" fontId="0" fillId="0" borderId="0" xfId="0" applyNumberFormat="1" applyAlignment="1">
      <alignment/>
    </xf>
    <xf numFmtId="173" fontId="1" fillId="0" borderId="14" xfId="0" applyNumberFormat="1" applyFont="1" applyBorder="1" applyAlignment="1">
      <alignment/>
    </xf>
    <xf numFmtId="173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44" fontId="0" fillId="0" borderId="16" xfId="44" applyFont="1" applyBorder="1" applyAlignment="1">
      <alignment/>
    </xf>
    <xf numFmtId="44" fontId="0" fillId="0" borderId="17" xfId="44" applyFont="1" applyBorder="1" applyAlignment="1">
      <alignment/>
    </xf>
    <xf numFmtId="2" fontId="0" fillId="0" borderId="10" xfId="0" applyNumberFormat="1" applyFont="1" applyBorder="1" applyAlignment="1">
      <alignment/>
    </xf>
    <xf numFmtId="44" fontId="1" fillId="0" borderId="12" xfId="44" applyFont="1" applyBorder="1" applyAlignment="1">
      <alignment horizontal="center" vertical="center" wrapText="1"/>
    </xf>
    <xf numFmtId="44" fontId="1" fillId="33" borderId="12" xfId="44" applyFont="1" applyFill="1" applyBorder="1" applyAlignment="1">
      <alignment horizontal="right"/>
    </xf>
    <xf numFmtId="0" fontId="0" fillId="33" borderId="12" xfId="0" applyFill="1" applyBorder="1" applyAlignment="1">
      <alignment/>
    </xf>
    <xf numFmtId="2" fontId="1" fillId="33" borderId="12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2" fontId="1" fillId="0" borderId="18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44" fontId="1" fillId="0" borderId="12" xfId="44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44" fontId="1" fillId="34" borderId="12" xfId="44" applyFont="1" applyFill="1" applyBorder="1" applyAlignment="1">
      <alignment/>
    </xf>
    <xf numFmtId="0" fontId="0" fillId="0" borderId="12" xfId="0" applyFill="1" applyBorder="1" applyAlignment="1">
      <alignment/>
    </xf>
    <xf numFmtId="44" fontId="0" fillId="0" borderId="12" xfId="44" applyFont="1" applyFill="1" applyBorder="1" applyAlignment="1">
      <alignment/>
    </xf>
    <xf numFmtId="177" fontId="0" fillId="0" borderId="12" xfId="44" applyNumberFormat="1" applyFont="1" applyFill="1" applyBorder="1" applyAlignment="1">
      <alignment/>
    </xf>
    <xf numFmtId="0" fontId="0" fillId="0" borderId="0" xfId="0" applyFill="1" applyAlignment="1">
      <alignment/>
    </xf>
    <xf numFmtId="44" fontId="0" fillId="34" borderId="12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F1">
      <pane ySplit="3" topLeftCell="A20" activePane="bottomLeft" state="frozen"/>
      <selection pane="topLeft" activeCell="A1" sqref="A1"/>
      <selection pane="bottomLeft" activeCell="AC31" sqref="AC31"/>
    </sheetView>
  </sheetViews>
  <sheetFormatPr defaultColWidth="9.140625" defaultRowHeight="12.75"/>
  <cols>
    <col min="2" max="2" width="6.421875" style="0" customWidth="1"/>
    <col min="3" max="3" width="4.8515625" style="0" customWidth="1"/>
    <col min="4" max="4" width="30.421875" style="0" bestFit="1" customWidth="1"/>
    <col min="5" max="5" width="10.28125" style="0" customWidth="1"/>
    <col min="6" max="6" width="8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8.7109375" style="0" customWidth="1"/>
    <col min="11" max="11" width="9.00390625" style="0" customWidth="1"/>
    <col min="12" max="13" width="8.421875" style="0" customWidth="1"/>
    <col min="14" max="14" width="8.57421875" style="0" customWidth="1"/>
    <col min="15" max="15" width="10.140625" style="0" customWidth="1"/>
    <col min="16" max="16" width="8.421875" style="0" customWidth="1"/>
    <col min="17" max="17" width="10.421875" style="0" customWidth="1"/>
    <col min="18" max="18" width="10.140625" style="0" customWidth="1"/>
    <col min="19" max="19" width="7.421875" style="0" customWidth="1"/>
    <col min="20" max="21" width="8.421875" style="0" customWidth="1"/>
    <col min="22" max="22" width="8.7109375" style="0" customWidth="1"/>
    <col min="23" max="23" width="9.00390625" style="0" customWidth="1"/>
    <col min="24" max="24" width="11.28125" style="0" customWidth="1"/>
    <col min="25" max="25" width="9.00390625" style="0" customWidth="1"/>
    <col min="26" max="26" width="3.00390625" style="0" customWidth="1"/>
    <col min="27" max="27" width="11.28125" style="14" customWidth="1"/>
    <col min="28" max="28" width="10.28125" style="0" customWidth="1"/>
    <col min="29" max="29" width="10.28125" style="0" bestFit="1" customWidth="1"/>
    <col min="31" max="31" width="10.28125" style="0" bestFit="1" customWidth="1"/>
  </cols>
  <sheetData>
    <row r="1" spans="1:4" ht="12.75">
      <c r="A1" s="3" t="s">
        <v>37</v>
      </c>
      <c r="D1" s="4"/>
    </row>
    <row r="2" ht="12.75">
      <c r="D2" s="4"/>
    </row>
    <row r="3" spans="1:29" s="3" customFormat="1" ht="61.5" customHeight="1">
      <c r="A3" s="7" t="s">
        <v>8</v>
      </c>
      <c r="B3" s="11" t="s">
        <v>36</v>
      </c>
      <c r="C3" s="11" t="s">
        <v>34</v>
      </c>
      <c r="D3" s="8" t="s">
        <v>7</v>
      </c>
      <c r="E3" s="11" t="s">
        <v>10</v>
      </c>
      <c r="F3" s="12" t="s">
        <v>11</v>
      </c>
      <c r="G3" s="12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2" t="s">
        <v>18</v>
      </c>
      <c r="N3" s="12" t="s">
        <v>19</v>
      </c>
      <c r="O3" s="12" t="s">
        <v>20</v>
      </c>
      <c r="P3" s="11" t="s">
        <v>31</v>
      </c>
      <c r="Q3" s="12" t="s">
        <v>21</v>
      </c>
      <c r="R3" s="11" t="s">
        <v>22</v>
      </c>
      <c r="S3" s="12" t="s">
        <v>23</v>
      </c>
      <c r="T3" s="12" t="s">
        <v>24</v>
      </c>
      <c r="U3" s="11" t="s">
        <v>30</v>
      </c>
      <c r="V3" s="12" t="s">
        <v>5</v>
      </c>
      <c r="W3" s="11" t="s">
        <v>9</v>
      </c>
      <c r="X3" s="8" t="s">
        <v>6</v>
      </c>
      <c r="Y3" s="8" t="s">
        <v>25</v>
      </c>
      <c r="Z3" s="33"/>
      <c r="AA3" s="24" t="s">
        <v>28</v>
      </c>
      <c r="AB3" s="7" t="s">
        <v>27</v>
      </c>
      <c r="AC3" s="7" t="s">
        <v>26</v>
      </c>
    </row>
    <row r="4" spans="1:29" s="38" customFormat="1" ht="12.75" customHeight="1">
      <c r="A4" s="35" t="s">
        <v>50</v>
      </c>
      <c r="B4" s="35" t="s">
        <v>43</v>
      </c>
      <c r="C4" s="35"/>
      <c r="D4" s="35" t="s">
        <v>44</v>
      </c>
      <c r="E4" s="36">
        <f>304.86+280.54</f>
        <v>585.4000000000001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>
        <f aca="true" t="shared" si="0" ref="X4:X41">SUM(E4:W4)</f>
        <v>585.4000000000001</v>
      </c>
      <c r="Y4" s="36"/>
      <c r="Z4" s="39"/>
      <c r="AA4" s="37">
        <v>0</v>
      </c>
      <c r="AB4" s="35">
        <v>1</v>
      </c>
      <c r="AC4" s="36">
        <f aca="true" t="shared" si="1" ref="AC4:AC41">SUM(X4*AB4)</f>
        <v>585.4000000000001</v>
      </c>
    </row>
    <row r="5" spans="1:29" s="38" customFormat="1" ht="12.75" customHeight="1">
      <c r="A5" s="35" t="s">
        <v>50</v>
      </c>
      <c r="B5" s="35" t="s">
        <v>43</v>
      </c>
      <c r="C5" s="35"/>
      <c r="D5" s="35" t="s">
        <v>45</v>
      </c>
      <c r="E5" s="36"/>
      <c r="F5" s="36">
        <f>10.5+10.5</f>
        <v>21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>
        <f t="shared" si="0"/>
        <v>21</v>
      </c>
      <c r="Y5" s="36">
        <f>1.75+1.75</f>
        <v>3.5</v>
      </c>
      <c r="Z5" s="39"/>
      <c r="AA5" s="37">
        <v>0</v>
      </c>
      <c r="AB5" s="35">
        <v>1</v>
      </c>
      <c r="AC5" s="36">
        <f t="shared" si="1"/>
        <v>21</v>
      </c>
    </row>
    <row r="6" spans="1:29" s="38" customFormat="1" ht="12.75" customHeight="1">
      <c r="A6" s="35" t="s">
        <v>50</v>
      </c>
      <c r="B6" s="35" t="s">
        <v>43</v>
      </c>
      <c r="C6" s="35"/>
      <c r="D6" s="35" t="s">
        <v>46</v>
      </c>
      <c r="E6" s="36"/>
      <c r="F6" s="36"/>
      <c r="G6" s="36"/>
      <c r="H6" s="36"/>
      <c r="I6" s="36"/>
      <c r="J6" s="36">
        <v>24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>
        <f t="shared" si="0"/>
        <v>24</v>
      </c>
      <c r="Y6" s="36"/>
      <c r="Z6" s="39"/>
      <c r="AA6" s="37">
        <v>0</v>
      </c>
      <c r="AB6" s="35">
        <v>1</v>
      </c>
      <c r="AC6" s="36">
        <f t="shared" si="1"/>
        <v>24</v>
      </c>
    </row>
    <row r="7" spans="1:29" s="38" customFormat="1" ht="12.75" customHeight="1">
      <c r="A7" s="35" t="s">
        <v>50</v>
      </c>
      <c r="B7" s="35" t="s">
        <v>43</v>
      </c>
      <c r="C7" s="35"/>
      <c r="D7" s="35" t="s">
        <v>44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>
        <v>3.49</v>
      </c>
      <c r="S7" s="36"/>
      <c r="T7" s="36"/>
      <c r="U7" s="36"/>
      <c r="V7" s="36"/>
      <c r="W7" s="36"/>
      <c r="X7" s="36">
        <f t="shared" si="0"/>
        <v>3.49</v>
      </c>
      <c r="Y7" s="36"/>
      <c r="Z7" s="39"/>
      <c r="AA7" s="37">
        <v>0</v>
      </c>
      <c r="AB7" s="35">
        <v>1</v>
      </c>
      <c r="AC7" s="36">
        <f t="shared" si="1"/>
        <v>3.49</v>
      </c>
    </row>
    <row r="8" spans="1:29" s="38" customFormat="1" ht="12.75" customHeight="1">
      <c r="A8" s="35" t="s">
        <v>50</v>
      </c>
      <c r="B8" s="35" t="s">
        <v>43</v>
      </c>
      <c r="C8" s="35"/>
      <c r="D8" s="35" t="s">
        <v>47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v>35</v>
      </c>
      <c r="U8" s="36"/>
      <c r="V8" s="36"/>
      <c r="W8" s="36"/>
      <c r="X8" s="36">
        <f t="shared" si="0"/>
        <v>35</v>
      </c>
      <c r="Y8" s="36"/>
      <c r="Z8" s="39"/>
      <c r="AA8" s="37">
        <v>0</v>
      </c>
      <c r="AB8" s="35">
        <v>1</v>
      </c>
      <c r="AC8" s="36">
        <f t="shared" si="1"/>
        <v>35</v>
      </c>
    </row>
    <row r="9" spans="1:29" s="38" customFormat="1" ht="12.75" customHeight="1">
      <c r="A9" s="35" t="s">
        <v>50</v>
      </c>
      <c r="B9" s="35" t="s">
        <v>43</v>
      </c>
      <c r="C9" s="35"/>
      <c r="D9" s="35" t="s">
        <v>48</v>
      </c>
      <c r="E9" s="36"/>
      <c r="F9" s="36"/>
      <c r="G9" s="36"/>
      <c r="H9" s="36"/>
      <c r="I9" s="36"/>
      <c r="J9" s="36"/>
      <c r="K9" s="36"/>
      <c r="L9" s="36"/>
      <c r="M9" s="36"/>
      <c r="N9" s="36">
        <v>213.74</v>
      </c>
      <c r="O9" s="36"/>
      <c r="P9" s="36"/>
      <c r="Q9" s="36"/>
      <c r="R9" s="36"/>
      <c r="S9" s="36"/>
      <c r="T9" s="36"/>
      <c r="U9" s="36"/>
      <c r="V9" s="36"/>
      <c r="W9" s="36"/>
      <c r="X9" s="36">
        <f t="shared" si="0"/>
        <v>213.74</v>
      </c>
      <c r="Y9" s="36"/>
      <c r="Z9" s="39"/>
      <c r="AA9" s="37">
        <v>0</v>
      </c>
      <c r="AB9" s="35">
        <v>1</v>
      </c>
      <c r="AC9" s="36">
        <f t="shared" si="1"/>
        <v>213.74</v>
      </c>
    </row>
    <row r="10" spans="1:29" s="38" customFormat="1" ht="12.75" customHeight="1">
      <c r="A10" s="35" t="s">
        <v>50</v>
      </c>
      <c r="B10" s="35" t="s">
        <v>43</v>
      </c>
      <c r="C10" s="35"/>
      <c r="D10" s="35" t="s">
        <v>49</v>
      </c>
      <c r="E10" s="36"/>
      <c r="F10" s="36"/>
      <c r="G10" s="36"/>
      <c r="H10" s="36"/>
      <c r="I10" s="36"/>
      <c r="J10" s="36"/>
      <c r="K10" s="36"/>
      <c r="L10" s="36"/>
      <c r="M10" s="36">
        <v>483.27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>
        <f t="shared" si="0"/>
        <v>483.27</v>
      </c>
      <c r="Y10" s="36"/>
      <c r="Z10" s="39"/>
      <c r="AA10" s="37">
        <v>0</v>
      </c>
      <c r="AB10" s="35">
        <v>1</v>
      </c>
      <c r="AC10" s="36">
        <f t="shared" si="1"/>
        <v>483.27</v>
      </c>
    </row>
    <row r="11" spans="1:29" s="38" customFormat="1" ht="12.75" customHeight="1">
      <c r="A11" s="35" t="s">
        <v>53</v>
      </c>
      <c r="B11" s="35" t="s">
        <v>54</v>
      </c>
      <c r="C11" s="35"/>
      <c r="D11" s="35" t="s">
        <v>55</v>
      </c>
      <c r="E11" s="36"/>
      <c r="F11" s="36"/>
      <c r="G11" s="36"/>
      <c r="H11" s="36"/>
      <c r="I11" s="36"/>
      <c r="J11" s="36"/>
      <c r="K11" s="36"/>
      <c r="L11" s="36"/>
      <c r="M11" s="36"/>
      <c r="N11" s="36">
        <v>18</v>
      </c>
      <c r="O11" s="36"/>
      <c r="P11" s="36"/>
      <c r="Q11" s="36"/>
      <c r="R11" s="36"/>
      <c r="S11" s="36"/>
      <c r="T11" s="36"/>
      <c r="U11" s="36"/>
      <c r="V11" s="36"/>
      <c r="W11" s="36"/>
      <c r="X11" s="36">
        <f t="shared" si="0"/>
        <v>18</v>
      </c>
      <c r="Y11" s="36"/>
      <c r="Z11" s="39"/>
      <c r="AA11" s="37">
        <v>0</v>
      </c>
      <c r="AB11" s="35">
        <v>1</v>
      </c>
      <c r="AC11" s="36">
        <f t="shared" si="1"/>
        <v>18</v>
      </c>
    </row>
    <row r="12" spans="1:29" s="38" customFormat="1" ht="12.75" customHeight="1">
      <c r="A12" s="35" t="s">
        <v>60</v>
      </c>
      <c r="B12" s="35" t="s">
        <v>43</v>
      </c>
      <c r="C12" s="35"/>
      <c r="D12" s="35" t="s">
        <v>44</v>
      </c>
      <c r="E12" s="36">
        <v>547.52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>
        <f t="shared" si="0"/>
        <v>547.52</v>
      </c>
      <c r="Y12" s="36"/>
      <c r="Z12" s="39"/>
      <c r="AA12" s="37">
        <v>0</v>
      </c>
      <c r="AB12" s="35">
        <v>1</v>
      </c>
      <c r="AC12" s="36">
        <f t="shared" si="1"/>
        <v>547.52</v>
      </c>
    </row>
    <row r="13" spans="1:29" s="38" customFormat="1" ht="12.75" customHeight="1">
      <c r="A13" s="35" t="s">
        <v>60</v>
      </c>
      <c r="B13" s="35" t="s">
        <v>43</v>
      </c>
      <c r="C13" s="35"/>
      <c r="D13" s="35" t="s">
        <v>45</v>
      </c>
      <c r="E13" s="36"/>
      <c r="F13" s="36">
        <v>21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>
        <f t="shared" si="0"/>
        <v>21</v>
      </c>
      <c r="Y13" s="36">
        <f>1.75+1.75</f>
        <v>3.5</v>
      </c>
      <c r="Z13" s="39"/>
      <c r="AA13" s="37">
        <v>0</v>
      </c>
      <c r="AB13" s="35">
        <v>1</v>
      </c>
      <c r="AC13" s="36">
        <f t="shared" si="1"/>
        <v>21</v>
      </c>
    </row>
    <row r="14" spans="1:29" s="38" customFormat="1" ht="12.75" customHeight="1">
      <c r="A14" s="35" t="s">
        <v>60</v>
      </c>
      <c r="B14" s="35" t="s">
        <v>43</v>
      </c>
      <c r="C14" s="35"/>
      <c r="D14" s="35" t="s">
        <v>46</v>
      </c>
      <c r="E14" s="36"/>
      <c r="F14" s="36"/>
      <c r="G14" s="36"/>
      <c r="H14" s="36"/>
      <c r="I14" s="36"/>
      <c r="J14" s="36">
        <v>24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>
        <f t="shared" si="0"/>
        <v>24</v>
      </c>
      <c r="Y14" s="36"/>
      <c r="Z14" s="39"/>
      <c r="AA14" s="37">
        <v>0</v>
      </c>
      <c r="AB14" s="35">
        <v>1</v>
      </c>
      <c r="AC14" s="36">
        <f t="shared" si="1"/>
        <v>24</v>
      </c>
    </row>
    <row r="15" spans="1:29" s="38" customFormat="1" ht="12.75" customHeight="1">
      <c r="A15" s="35" t="s">
        <v>60</v>
      </c>
      <c r="B15" s="35" t="s">
        <v>43</v>
      </c>
      <c r="C15" s="35"/>
      <c r="D15" s="35" t="s">
        <v>56</v>
      </c>
      <c r="E15" s="36"/>
      <c r="F15" s="36"/>
      <c r="G15" s="36"/>
      <c r="H15" s="36"/>
      <c r="I15" s="36"/>
      <c r="J15" s="36"/>
      <c r="K15" s="36"/>
      <c r="L15" s="36">
        <v>222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>
        <f t="shared" si="0"/>
        <v>222</v>
      </c>
      <c r="Y15" s="36">
        <v>37</v>
      </c>
      <c r="Z15" s="39"/>
      <c r="AA15" s="37">
        <v>0</v>
      </c>
      <c r="AB15" s="35">
        <v>1</v>
      </c>
      <c r="AC15" s="36">
        <f t="shared" si="1"/>
        <v>222</v>
      </c>
    </row>
    <row r="16" spans="1:29" s="38" customFormat="1" ht="12.75" customHeight="1">
      <c r="A16" s="35" t="s">
        <v>60</v>
      </c>
      <c r="B16" s="35" t="s">
        <v>43</v>
      </c>
      <c r="C16" s="35"/>
      <c r="D16" s="35" t="s">
        <v>47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>
        <v>70</v>
      </c>
      <c r="U16" s="36"/>
      <c r="V16" s="36"/>
      <c r="W16" s="36"/>
      <c r="X16" s="36">
        <f t="shared" si="0"/>
        <v>70</v>
      </c>
      <c r="Y16" s="36"/>
      <c r="Z16" s="39"/>
      <c r="AA16" s="37">
        <v>0</v>
      </c>
      <c r="AB16" s="35">
        <v>1</v>
      </c>
      <c r="AC16" s="36">
        <f t="shared" si="1"/>
        <v>70</v>
      </c>
    </row>
    <row r="17" spans="1:29" s="38" customFormat="1" ht="12.75" customHeight="1">
      <c r="A17" s="35" t="s">
        <v>60</v>
      </c>
      <c r="B17" s="35" t="s">
        <v>43</v>
      </c>
      <c r="C17" s="35"/>
      <c r="D17" s="35" t="s">
        <v>57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>
        <v>85.63</v>
      </c>
      <c r="V17" s="36"/>
      <c r="W17" s="36"/>
      <c r="X17" s="36">
        <f t="shared" si="0"/>
        <v>85.63</v>
      </c>
      <c r="Y17" s="36"/>
      <c r="Z17" s="39"/>
      <c r="AA17" s="37">
        <v>0</v>
      </c>
      <c r="AB17" s="35">
        <v>1</v>
      </c>
      <c r="AC17" s="36">
        <f t="shared" si="1"/>
        <v>85.63</v>
      </c>
    </row>
    <row r="18" spans="1:29" s="38" customFormat="1" ht="12.75" customHeight="1">
      <c r="A18" s="35" t="s">
        <v>58</v>
      </c>
      <c r="B18" s="35" t="s">
        <v>54</v>
      </c>
      <c r="C18" s="35"/>
      <c r="D18" s="35" t="s">
        <v>59</v>
      </c>
      <c r="E18" s="36"/>
      <c r="F18" s="36"/>
      <c r="G18" s="36"/>
      <c r="H18" s="36"/>
      <c r="I18" s="36"/>
      <c r="J18" s="36"/>
      <c r="K18" s="36"/>
      <c r="L18" s="36"/>
      <c r="M18" s="36"/>
      <c r="N18" s="36">
        <v>35</v>
      </c>
      <c r="O18" s="36"/>
      <c r="P18" s="36"/>
      <c r="Q18" s="36"/>
      <c r="R18" s="36"/>
      <c r="S18" s="36"/>
      <c r="T18" s="36"/>
      <c r="U18" s="36"/>
      <c r="V18" s="36"/>
      <c r="W18" s="36"/>
      <c r="X18" s="36">
        <f t="shared" si="0"/>
        <v>35</v>
      </c>
      <c r="Y18" s="36"/>
      <c r="Z18" s="39"/>
      <c r="AA18" s="37">
        <v>0</v>
      </c>
      <c r="AB18" s="35">
        <v>1</v>
      </c>
      <c r="AC18" s="36">
        <f t="shared" si="1"/>
        <v>35</v>
      </c>
    </row>
    <row r="19" spans="1:29" s="38" customFormat="1" ht="12.75" customHeight="1">
      <c r="A19" s="35" t="s">
        <v>65</v>
      </c>
      <c r="B19" s="35" t="s">
        <v>43</v>
      </c>
      <c r="C19" s="35"/>
      <c r="D19" s="35" t="s">
        <v>61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>
        <v>1550</v>
      </c>
      <c r="R19" s="36"/>
      <c r="S19" s="36"/>
      <c r="T19" s="36"/>
      <c r="U19" s="36"/>
      <c r="V19" s="36"/>
      <c r="W19" s="36"/>
      <c r="X19" s="36">
        <f t="shared" si="0"/>
        <v>1550</v>
      </c>
      <c r="Y19" s="36"/>
      <c r="Z19" s="39"/>
      <c r="AA19" s="37">
        <v>0</v>
      </c>
      <c r="AB19" s="35">
        <v>1</v>
      </c>
      <c r="AC19" s="36">
        <f t="shared" si="1"/>
        <v>1550</v>
      </c>
    </row>
    <row r="20" spans="1:29" s="38" customFormat="1" ht="12.75" customHeight="1">
      <c r="A20" s="35" t="s">
        <v>63</v>
      </c>
      <c r="B20" s="35" t="s">
        <v>54</v>
      </c>
      <c r="C20" s="35"/>
      <c r="D20" s="35" t="s">
        <v>64</v>
      </c>
      <c r="E20" s="36"/>
      <c r="F20" s="36"/>
      <c r="G20" s="36"/>
      <c r="H20" s="36"/>
      <c r="I20" s="36"/>
      <c r="J20" s="36"/>
      <c r="K20" s="36"/>
      <c r="L20" s="36"/>
      <c r="M20" s="36"/>
      <c r="N20" s="36">
        <v>18</v>
      </c>
      <c r="O20" s="36"/>
      <c r="P20" s="36"/>
      <c r="Q20" s="36"/>
      <c r="R20" s="36"/>
      <c r="S20" s="36"/>
      <c r="T20" s="36"/>
      <c r="U20" s="36"/>
      <c r="V20" s="36"/>
      <c r="W20" s="36"/>
      <c r="X20" s="36">
        <f t="shared" si="0"/>
        <v>18</v>
      </c>
      <c r="Y20" s="36"/>
      <c r="Z20" s="39"/>
      <c r="AA20" s="37">
        <v>0</v>
      </c>
      <c r="AB20" s="35">
        <v>1</v>
      </c>
      <c r="AC20" s="36">
        <f t="shared" si="1"/>
        <v>18</v>
      </c>
    </row>
    <row r="21" spans="1:29" s="38" customFormat="1" ht="12.75" customHeight="1">
      <c r="A21" s="35" t="s">
        <v>66</v>
      </c>
      <c r="B21" s="35" t="s">
        <v>43</v>
      </c>
      <c r="C21" s="35"/>
      <c r="D21" s="35" t="s">
        <v>67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>
        <v>550</v>
      </c>
      <c r="P21" s="36"/>
      <c r="Q21" s="36"/>
      <c r="R21" s="36"/>
      <c r="S21" s="36"/>
      <c r="T21" s="36"/>
      <c r="U21" s="36"/>
      <c r="V21" s="36"/>
      <c r="W21" s="36"/>
      <c r="X21" s="36">
        <f t="shared" si="0"/>
        <v>550</v>
      </c>
      <c r="Y21" s="36"/>
      <c r="Z21" s="39"/>
      <c r="AA21" s="37">
        <v>0</v>
      </c>
      <c r="AB21" s="35">
        <v>1</v>
      </c>
      <c r="AC21" s="36">
        <f t="shared" si="1"/>
        <v>550</v>
      </c>
    </row>
    <row r="22" spans="1:29" s="38" customFormat="1" ht="12.75" customHeight="1">
      <c r="A22" s="35" t="s">
        <v>66</v>
      </c>
      <c r="B22" s="35" t="s">
        <v>43</v>
      </c>
      <c r="C22" s="35"/>
      <c r="D22" s="35" t="s">
        <v>68</v>
      </c>
      <c r="E22" s="36"/>
      <c r="F22" s="36">
        <v>21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>
        <f t="shared" si="0"/>
        <v>21</v>
      </c>
      <c r="Y22" s="36">
        <v>3.5</v>
      </c>
      <c r="Z22" s="39"/>
      <c r="AA22" s="37">
        <v>0</v>
      </c>
      <c r="AB22" s="35">
        <v>1</v>
      </c>
      <c r="AC22" s="36">
        <f t="shared" si="1"/>
        <v>21</v>
      </c>
    </row>
    <row r="23" spans="1:29" s="38" customFormat="1" ht="12.75" customHeight="1">
      <c r="A23" s="35" t="s">
        <v>66</v>
      </c>
      <c r="B23" s="35" t="s">
        <v>43</v>
      </c>
      <c r="C23" s="35"/>
      <c r="D23" s="35" t="s">
        <v>67</v>
      </c>
      <c r="E23" s="36"/>
      <c r="F23" s="36"/>
      <c r="G23" s="36"/>
      <c r="H23" s="36"/>
      <c r="I23" s="36"/>
      <c r="J23" s="36">
        <v>48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>
        <f t="shared" si="0"/>
        <v>48</v>
      </c>
      <c r="Y23" s="36"/>
      <c r="Z23" s="39"/>
      <c r="AA23" s="37">
        <v>0</v>
      </c>
      <c r="AB23" s="35">
        <v>1</v>
      </c>
      <c r="AC23" s="36">
        <f t="shared" si="1"/>
        <v>48</v>
      </c>
    </row>
    <row r="24" spans="1:29" s="38" customFormat="1" ht="12.75" customHeight="1">
      <c r="A24" s="35" t="s">
        <v>66</v>
      </c>
      <c r="B24" s="35" t="s">
        <v>43</v>
      </c>
      <c r="C24" s="35"/>
      <c r="D24" s="35" t="s">
        <v>44</v>
      </c>
      <c r="E24" s="36">
        <v>814.5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>
        <f t="shared" si="0"/>
        <v>814.5</v>
      </c>
      <c r="Y24" s="36"/>
      <c r="Z24" s="39"/>
      <c r="AA24" s="37">
        <v>0</v>
      </c>
      <c r="AB24" s="35">
        <v>1</v>
      </c>
      <c r="AC24" s="36">
        <f t="shared" si="1"/>
        <v>814.5</v>
      </c>
    </row>
    <row r="25" spans="1:29" s="38" customFormat="1" ht="12.75" customHeight="1">
      <c r="A25" s="35" t="s">
        <v>71</v>
      </c>
      <c r="B25" s="35" t="s">
        <v>43</v>
      </c>
      <c r="C25" s="35"/>
      <c r="D25" s="35" t="s">
        <v>48</v>
      </c>
      <c r="E25" s="36"/>
      <c r="F25" s="36"/>
      <c r="G25" s="36"/>
      <c r="H25" s="36"/>
      <c r="I25" s="36"/>
      <c r="J25" s="36"/>
      <c r="K25" s="36">
        <v>50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>
        <f t="shared" si="0"/>
        <v>50</v>
      </c>
      <c r="Y25" s="36"/>
      <c r="Z25" s="39"/>
      <c r="AA25" s="37">
        <v>0</v>
      </c>
      <c r="AB25" s="35">
        <v>1</v>
      </c>
      <c r="AC25" s="36">
        <f t="shared" si="1"/>
        <v>50</v>
      </c>
    </row>
    <row r="26" spans="1:29" s="38" customFormat="1" ht="12.75" customHeight="1">
      <c r="A26" s="35" t="s">
        <v>71</v>
      </c>
      <c r="B26" s="35" t="s">
        <v>43</v>
      </c>
      <c r="C26" s="35"/>
      <c r="D26" s="35" t="s">
        <v>45</v>
      </c>
      <c r="E26" s="36"/>
      <c r="F26" s="36">
        <v>31.5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>
        <f t="shared" si="0"/>
        <v>31.5</v>
      </c>
      <c r="Y26" s="36">
        <f>1.75*3</f>
        <v>5.25</v>
      </c>
      <c r="Z26" s="39"/>
      <c r="AA26" s="37">
        <v>0</v>
      </c>
      <c r="AB26" s="35">
        <v>1</v>
      </c>
      <c r="AC26" s="36">
        <f t="shared" si="1"/>
        <v>31.5</v>
      </c>
    </row>
    <row r="27" spans="1:29" s="38" customFormat="1" ht="12.75" customHeight="1">
      <c r="A27" s="35" t="s">
        <v>72</v>
      </c>
      <c r="B27" s="35" t="s">
        <v>43</v>
      </c>
      <c r="C27" s="35"/>
      <c r="D27" s="35" t="s">
        <v>44</v>
      </c>
      <c r="E27" s="36">
        <v>716.65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f t="shared" si="0"/>
        <v>716.65</v>
      </c>
      <c r="Y27" s="36"/>
      <c r="Z27" s="39"/>
      <c r="AA27" s="37">
        <v>0</v>
      </c>
      <c r="AB27" s="35">
        <v>1</v>
      </c>
      <c r="AC27" s="36">
        <f t="shared" si="1"/>
        <v>716.65</v>
      </c>
    </row>
    <row r="28" spans="1:29" s="38" customFormat="1" ht="12.75" customHeight="1">
      <c r="A28" s="35" t="s">
        <v>69</v>
      </c>
      <c r="B28" s="35" t="s">
        <v>43</v>
      </c>
      <c r="C28" s="35"/>
      <c r="D28" s="35" t="s">
        <v>70</v>
      </c>
      <c r="E28" s="36">
        <v>7.2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f t="shared" si="0"/>
        <v>7.2</v>
      </c>
      <c r="Y28" s="36"/>
      <c r="Z28" s="39"/>
      <c r="AA28" s="37">
        <v>0</v>
      </c>
      <c r="AB28" s="35">
        <v>1</v>
      </c>
      <c r="AC28" s="36">
        <f t="shared" si="1"/>
        <v>7.2</v>
      </c>
    </row>
    <row r="29" spans="1:29" s="38" customFormat="1" ht="12.75" customHeight="1">
      <c r="A29" s="35" t="s">
        <v>71</v>
      </c>
      <c r="B29" s="35" t="s">
        <v>43</v>
      </c>
      <c r="C29" s="35"/>
      <c r="D29" s="35" t="s">
        <v>67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>
        <v>1000</v>
      </c>
      <c r="R29" s="36"/>
      <c r="S29" s="36"/>
      <c r="T29" s="36"/>
      <c r="U29" s="36"/>
      <c r="V29" s="36"/>
      <c r="W29" s="36"/>
      <c r="X29" s="36">
        <f t="shared" si="0"/>
        <v>1000</v>
      </c>
      <c r="Y29" s="36"/>
      <c r="Z29" s="39"/>
      <c r="AA29" s="37">
        <v>0</v>
      </c>
      <c r="AB29" s="35">
        <v>1</v>
      </c>
      <c r="AC29" s="36">
        <f t="shared" si="1"/>
        <v>1000</v>
      </c>
    </row>
    <row r="30" spans="1:29" s="38" customFormat="1" ht="12.75" customHeight="1">
      <c r="A30" s="35" t="s">
        <v>73</v>
      </c>
      <c r="B30" s="35" t="s">
        <v>43</v>
      </c>
      <c r="C30" s="35"/>
      <c r="D30" s="35" t="s">
        <v>64</v>
      </c>
      <c r="E30" s="36"/>
      <c r="F30" s="36"/>
      <c r="G30" s="36"/>
      <c r="H30" s="36"/>
      <c r="I30" s="36"/>
      <c r="J30" s="36"/>
      <c r="K30" s="36"/>
      <c r="L30" s="36"/>
      <c r="M30" s="36"/>
      <c r="N30" s="36">
        <v>18</v>
      </c>
      <c r="O30" s="36"/>
      <c r="P30" s="36"/>
      <c r="Q30" s="36"/>
      <c r="R30" s="36"/>
      <c r="S30" s="36"/>
      <c r="T30" s="36"/>
      <c r="U30" s="36"/>
      <c r="V30" s="36"/>
      <c r="W30" s="36"/>
      <c r="X30" s="36">
        <f t="shared" si="0"/>
        <v>18</v>
      </c>
      <c r="Y30" s="36"/>
      <c r="Z30" s="39"/>
      <c r="AA30" s="37">
        <v>0</v>
      </c>
      <c r="AB30" s="35">
        <v>1</v>
      </c>
      <c r="AC30" s="36">
        <f t="shared" si="1"/>
        <v>18</v>
      </c>
    </row>
    <row r="31" spans="1:29" s="38" customFormat="1" ht="12.75" customHeight="1">
      <c r="A31" s="35"/>
      <c r="B31" s="35"/>
      <c r="C31" s="35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>
        <f t="shared" si="0"/>
        <v>0</v>
      </c>
      <c r="Y31" s="36"/>
      <c r="Z31" s="39"/>
      <c r="AA31" s="37">
        <v>1</v>
      </c>
      <c r="AB31" s="35">
        <v>0</v>
      </c>
      <c r="AC31" s="36">
        <f t="shared" si="1"/>
        <v>0</v>
      </c>
    </row>
    <row r="32" spans="1:29" s="38" customFormat="1" ht="12.75" customHeight="1">
      <c r="A32" s="35"/>
      <c r="B32" s="35"/>
      <c r="C32" s="35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>
        <f t="shared" si="0"/>
        <v>0</v>
      </c>
      <c r="Y32" s="36"/>
      <c r="Z32" s="39"/>
      <c r="AA32" s="37">
        <v>1</v>
      </c>
      <c r="AB32" s="35">
        <v>0</v>
      </c>
      <c r="AC32" s="36">
        <f t="shared" si="1"/>
        <v>0</v>
      </c>
    </row>
    <row r="33" spans="1:29" s="38" customFormat="1" ht="12.75" customHeight="1">
      <c r="A33" s="35"/>
      <c r="B33" s="35"/>
      <c r="C33" s="3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>
        <f t="shared" si="0"/>
        <v>0</v>
      </c>
      <c r="Y33" s="36"/>
      <c r="Z33" s="39"/>
      <c r="AA33" s="37">
        <v>1</v>
      </c>
      <c r="AB33" s="35">
        <v>0</v>
      </c>
      <c r="AC33" s="36">
        <f t="shared" si="1"/>
        <v>0</v>
      </c>
    </row>
    <row r="34" spans="1:29" s="38" customFormat="1" ht="12.75" customHeight="1">
      <c r="A34" s="35"/>
      <c r="B34" s="35"/>
      <c r="C34" s="35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>
        <f t="shared" si="0"/>
        <v>0</v>
      </c>
      <c r="Y34" s="36"/>
      <c r="Z34" s="39"/>
      <c r="AA34" s="37">
        <v>1</v>
      </c>
      <c r="AB34" s="35">
        <v>0</v>
      </c>
      <c r="AC34" s="36">
        <f t="shared" si="1"/>
        <v>0</v>
      </c>
    </row>
    <row r="35" spans="1:29" s="38" customFormat="1" ht="12.75" customHeight="1">
      <c r="A35" s="35"/>
      <c r="B35" s="35"/>
      <c r="C35" s="35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>
        <f t="shared" si="0"/>
        <v>0</v>
      </c>
      <c r="Y35" s="36"/>
      <c r="Z35" s="39"/>
      <c r="AA35" s="37">
        <v>1</v>
      </c>
      <c r="AB35" s="35">
        <v>0</v>
      </c>
      <c r="AC35" s="36">
        <f t="shared" si="1"/>
        <v>0</v>
      </c>
    </row>
    <row r="36" spans="1:29" s="38" customFormat="1" ht="12.75" customHeight="1">
      <c r="A36" s="35"/>
      <c r="B36" s="35"/>
      <c r="C36" s="35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>
        <f t="shared" si="0"/>
        <v>0</v>
      </c>
      <c r="Y36" s="36"/>
      <c r="Z36" s="39"/>
      <c r="AA36" s="37">
        <v>1</v>
      </c>
      <c r="AB36" s="35">
        <v>0</v>
      </c>
      <c r="AC36" s="36">
        <f t="shared" si="1"/>
        <v>0</v>
      </c>
    </row>
    <row r="37" spans="1:29" s="38" customFormat="1" ht="12.75" customHeight="1">
      <c r="A37" s="35"/>
      <c r="B37" s="35"/>
      <c r="C37" s="35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>
        <f t="shared" si="0"/>
        <v>0</v>
      </c>
      <c r="Y37" s="36"/>
      <c r="Z37" s="39"/>
      <c r="AA37" s="37">
        <v>1</v>
      </c>
      <c r="AB37" s="35">
        <v>0</v>
      </c>
      <c r="AC37" s="36">
        <f t="shared" si="1"/>
        <v>0</v>
      </c>
    </row>
    <row r="38" spans="1:29" s="38" customFormat="1" ht="12.75" customHeight="1">
      <c r="A38" s="35"/>
      <c r="B38" s="35"/>
      <c r="C38" s="35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>
        <f t="shared" si="0"/>
        <v>0</v>
      </c>
      <c r="Y38" s="36"/>
      <c r="Z38" s="39"/>
      <c r="AA38" s="37">
        <v>1</v>
      </c>
      <c r="AB38" s="35">
        <v>0</v>
      </c>
      <c r="AC38" s="36">
        <f t="shared" si="1"/>
        <v>0</v>
      </c>
    </row>
    <row r="39" spans="1:29" s="38" customFormat="1" ht="12.75" customHeight="1">
      <c r="A39" s="35"/>
      <c r="B39" s="35"/>
      <c r="C39" s="35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>
        <f t="shared" si="0"/>
        <v>0</v>
      </c>
      <c r="Y39" s="36"/>
      <c r="Z39" s="39"/>
      <c r="AA39" s="37">
        <v>1</v>
      </c>
      <c r="AB39" s="35">
        <v>0</v>
      </c>
      <c r="AC39" s="36">
        <f t="shared" si="1"/>
        <v>0</v>
      </c>
    </row>
    <row r="40" spans="1:29" s="38" customFormat="1" ht="12.75" customHeight="1">
      <c r="A40" s="35"/>
      <c r="B40" s="35"/>
      <c r="C40" s="35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>
        <f t="shared" si="0"/>
        <v>0</v>
      </c>
      <c r="Y40" s="36"/>
      <c r="Z40" s="39"/>
      <c r="AA40" s="37">
        <v>1</v>
      </c>
      <c r="AB40" s="35">
        <v>0</v>
      </c>
      <c r="AC40" s="36">
        <f t="shared" si="1"/>
        <v>0</v>
      </c>
    </row>
    <row r="41" spans="1:29" s="38" customFormat="1" ht="12.75" customHeight="1">
      <c r="A41" s="35"/>
      <c r="B41" s="35"/>
      <c r="C41" s="35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>
        <f t="shared" si="0"/>
        <v>0</v>
      </c>
      <c r="Y41" s="36"/>
      <c r="Z41" s="39"/>
      <c r="AA41" s="37">
        <v>1</v>
      </c>
      <c r="AB41" s="35">
        <v>0</v>
      </c>
      <c r="AC41" s="36">
        <f t="shared" si="1"/>
        <v>0</v>
      </c>
    </row>
    <row r="42" spans="1:31" s="10" customFormat="1" ht="12.75">
      <c r="A42" s="9"/>
      <c r="B42" s="9" t="s">
        <v>0</v>
      </c>
      <c r="C42" s="9"/>
      <c r="D42" s="25" t="s">
        <v>38</v>
      </c>
      <c r="E42" s="9">
        <f aca="true" t="shared" si="2" ref="E42:Y42">SUM(E4:E41)</f>
        <v>2671.27</v>
      </c>
      <c r="F42" s="9">
        <f t="shared" si="2"/>
        <v>94.5</v>
      </c>
      <c r="G42" s="9">
        <f t="shared" si="2"/>
        <v>0</v>
      </c>
      <c r="H42" s="9">
        <f t="shared" si="2"/>
        <v>0</v>
      </c>
      <c r="I42" s="9">
        <f t="shared" si="2"/>
        <v>0</v>
      </c>
      <c r="J42" s="9">
        <f t="shared" si="2"/>
        <v>96</v>
      </c>
      <c r="K42" s="9">
        <f t="shared" si="2"/>
        <v>50</v>
      </c>
      <c r="L42" s="9">
        <f t="shared" si="2"/>
        <v>222</v>
      </c>
      <c r="M42" s="9">
        <f t="shared" si="2"/>
        <v>483.27</v>
      </c>
      <c r="N42" s="9">
        <f t="shared" si="2"/>
        <v>302.74</v>
      </c>
      <c r="O42" s="9">
        <f t="shared" si="2"/>
        <v>550</v>
      </c>
      <c r="P42" s="9">
        <f t="shared" si="2"/>
        <v>0</v>
      </c>
      <c r="Q42" s="9">
        <f t="shared" si="2"/>
        <v>2550</v>
      </c>
      <c r="R42" s="9">
        <f t="shared" si="2"/>
        <v>3.49</v>
      </c>
      <c r="S42" s="9">
        <f t="shared" si="2"/>
        <v>0</v>
      </c>
      <c r="T42" s="9">
        <f t="shared" si="2"/>
        <v>105</v>
      </c>
      <c r="U42" s="9">
        <f t="shared" si="2"/>
        <v>85.63</v>
      </c>
      <c r="V42" s="9">
        <f t="shared" si="2"/>
        <v>0</v>
      </c>
      <c r="W42" s="9">
        <f t="shared" si="2"/>
        <v>0</v>
      </c>
      <c r="X42" s="9">
        <f t="shared" si="2"/>
        <v>7213.9</v>
      </c>
      <c r="Y42" s="9">
        <f t="shared" si="2"/>
        <v>52.75</v>
      </c>
      <c r="Z42" s="34"/>
      <c r="AA42" s="9"/>
      <c r="AB42" s="9"/>
      <c r="AC42" s="9">
        <f>SUM(AC4:AC41)</f>
        <v>7213.9</v>
      </c>
      <c r="AE42" s="10" t="e">
        <f>#REF!+AC42</f>
        <v>#REF!</v>
      </c>
    </row>
    <row r="43" spans="1:29" ht="12.75">
      <c r="A43" s="6"/>
      <c r="B43" s="26"/>
      <c r="C43" s="26"/>
      <c r="D43" s="27" t="s">
        <v>39</v>
      </c>
      <c r="E43" s="9">
        <v>3700</v>
      </c>
      <c r="F43" s="9">
        <v>150</v>
      </c>
      <c r="G43" s="9">
        <v>50</v>
      </c>
      <c r="H43" s="9">
        <v>520</v>
      </c>
      <c r="I43" s="9">
        <v>100</v>
      </c>
      <c r="J43" s="9">
        <v>140</v>
      </c>
      <c r="K43" s="9">
        <v>200</v>
      </c>
      <c r="L43" s="9">
        <v>220</v>
      </c>
      <c r="M43" s="9">
        <v>500</v>
      </c>
      <c r="N43" s="9">
        <v>320</v>
      </c>
      <c r="O43" s="9">
        <v>1000</v>
      </c>
      <c r="P43" s="9">
        <v>0</v>
      </c>
      <c r="Q43" s="9">
        <v>290</v>
      </c>
      <c r="R43" s="9">
        <v>2000</v>
      </c>
      <c r="S43" s="9">
        <v>50</v>
      </c>
      <c r="T43" s="9">
        <v>300</v>
      </c>
      <c r="U43" s="9">
        <v>50</v>
      </c>
      <c r="V43" s="9">
        <v>0</v>
      </c>
      <c r="W43" s="9">
        <v>500</v>
      </c>
      <c r="X43" s="9">
        <f>SUM(E43:W43)</f>
        <v>10090</v>
      </c>
      <c r="Y43" s="9"/>
      <c r="Z43" s="34"/>
      <c r="AA43" s="9"/>
      <c r="AB43" s="9"/>
      <c r="AC43" s="9"/>
    </row>
    <row r="44" spans="1:29" ht="12.75">
      <c r="A44" s="6"/>
      <c r="B44" s="26"/>
      <c r="C44" s="26"/>
      <c r="D44" s="28" t="s">
        <v>40</v>
      </c>
      <c r="E44" s="9">
        <f>E43-E42</f>
        <v>1028.73</v>
      </c>
      <c r="F44" s="9">
        <f aca="true" t="shared" si="3" ref="F44:W44">F43-F42</f>
        <v>55.5</v>
      </c>
      <c r="G44" s="9">
        <f t="shared" si="3"/>
        <v>50</v>
      </c>
      <c r="H44" s="9">
        <f t="shared" si="3"/>
        <v>520</v>
      </c>
      <c r="I44" s="9">
        <f t="shared" si="3"/>
        <v>100</v>
      </c>
      <c r="J44" s="9">
        <f t="shared" si="3"/>
        <v>44</v>
      </c>
      <c r="K44" s="9">
        <f t="shared" si="3"/>
        <v>150</v>
      </c>
      <c r="L44" s="9">
        <f t="shared" si="3"/>
        <v>-2</v>
      </c>
      <c r="M44" s="9">
        <f t="shared" si="3"/>
        <v>16.730000000000018</v>
      </c>
      <c r="N44" s="9">
        <f t="shared" si="3"/>
        <v>17.25999999999999</v>
      </c>
      <c r="O44" s="9">
        <f t="shared" si="3"/>
        <v>450</v>
      </c>
      <c r="P44" s="9">
        <f t="shared" si="3"/>
        <v>0</v>
      </c>
      <c r="Q44" s="9">
        <f t="shared" si="3"/>
        <v>-2260</v>
      </c>
      <c r="R44" s="9">
        <f t="shared" si="3"/>
        <v>1996.51</v>
      </c>
      <c r="S44" s="9">
        <f t="shared" si="3"/>
        <v>50</v>
      </c>
      <c r="T44" s="9">
        <f t="shared" si="3"/>
        <v>195</v>
      </c>
      <c r="U44" s="9">
        <f t="shared" si="3"/>
        <v>-35.629999999999995</v>
      </c>
      <c r="V44" s="9">
        <f t="shared" si="3"/>
        <v>0</v>
      </c>
      <c r="W44" s="9">
        <f t="shared" si="3"/>
        <v>500</v>
      </c>
      <c r="X44" s="9">
        <f>SUM(E44:W44)</f>
        <v>2876.1000000000004</v>
      </c>
      <c r="Y44" s="9"/>
      <c r="Z44" s="34"/>
      <c r="AA44" s="9"/>
      <c r="AB44" s="9"/>
      <c r="AC44" s="9"/>
    </row>
    <row r="45" ht="12.75">
      <c r="X45" s="1"/>
    </row>
    <row r="46" ht="12.75">
      <c r="X46" s="1"/>
    </row>
    <row r="47" ht="12.75">
      <c r="X47" s="1"/>
    </row>
    <row r="73" ht="12.75">
      <c r="M73" s="1"/>
    </row>
  </sheetData>
  <sheetProtection/>
  <printOptions/>
  <pageMargins left="0.75" right="0.75" top="1" bottom="1" header="0.5" footer="0.5"/>
  <pageSetup horizontalDpi="600" verticalDpi="600" orientation="landscape" paperSize="9" scale="86" r:id="rId1"/>
  <rowBreaks count="1" manualBreakCount="1">
    <brk id="44" min="1" max="26" man="1"/>
  </rowBreaks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9.140625" style="17" customWidth="1"/>
    <col min="3" max="3" width="12.28125" style="14" customWidth="1"/>
    <col min="4" max="4" width="9.140625" style="14" customWidth="1"/>
    <col min="5" max="5" width="35.421875" style="0" customWidth="1"/>
    <col min="6" max="6" width="13.140625" style="14" customWidth="1"/>
  </cols>
  <sheetData>
    <row r="1" ht="12.75">
      <c r="A1" s="3" t="s">
        <v>2</v>
      </c>
    </row>
    <row r="3" spans="1:6" s="3" customFormat="1" ht="12.75">
      <c r="A3" s="13" t="s">
        <v>8</v>
      </c>
      <c r="B3" s="18" t="s">
        <v>3</v>
      </c>
      <c r="C3" s="15" t="s">
        <v>4</v>
      </c>
      <c r="D3" s="15" t="s">
        <v>32</v>
      </c>
      <c r="E3" s="5" t="s">
        <v>33</v>
      </c>
      <c r="F3" s="15" t="s">
        <v>6</v>
      </c>
    </row>
    <row r="4" spans="1:6" ht="12.75">
      <c r="A4" s="23" t="s">
        <v>42</v>
      </c>
      <c r="B4" s="19"/>
      <c r="C4" s="14">
        <v>5050</v>
      </c>
      <c r="F4" s="16">
        <f>SUM(B4:E4)</f>
        <v>5050</v>
      </c>
    </row>
    <row r="5" spans="1:6" ht="12.75">
      <c r="A5" s="23" t="s">
        <v>51</v>
      </c>
      <c r="B5" s="19"/>
      <c r="C5" s="16"/>
      <c r="D5" s="16">
        <v>137.4</v>
      </c>
      <c r="E5" s="1" t="s">
        <v>52</v>
      </c>
      <c r="F5" s="16">
        <f>SUM(B5:E5)</f>
        <v>137.4</v>
      </c>
    </row>
    <row r="6" spans="1:6" ht="12.75">
      <c r="A6" s="23" t="s">
        <v>62</v>
      </c>
      <c r="B6" s="19"/>
      <c r="C6" s="16">
        <v>5050</v>
      </c>
      <c r="D6" s="16"/>
      <c r="E6" s="1"/>
      <c r="F6" s="16">
        <f aca="true" t="shared" si="0" ref="F6:F11">SUM(B6:D6)</f>
        <v>5050</v>
      </c>
    </row>
    <row r="7" spans="1:6" ht="12.75">
      <c r="A7" s="23"/>
      <c r="B7" s="19"/>
      <c r="C7" s="16"/>
      <c r="D7" s="16"/>
      <c r="E7" s="1"/>
      <c r="F7" s="16">
        <f t="shared" si="0"/>
        <v>0</v>
      </c>
    </row>
    <row r="8" spans="1:6" ht="12.75">
      <c r="A8" s="23"/>
      <c r="B8" s="19"/>
      <c r="C8" s="16"/>
      <c r="D8" s="16"/>
      <c r="E8" s="1"/>
      <c r="F8" s="16">
        <f t="shared" si="0"/>
        <v>0</v>
      </c>
    </row>
    <row r="9" spans="1:6" ht="12.75">
      <c r="A9" s="23"/>
      <c r="B9" s="19"/>
      <c r="C9" s="16"/>
      <c r="D9" s="16"/>
      <c r="E9" s="1"/>
      <c r="F9" s="16">
        <f t="shared" si="0"/>
        <v>0</v>
      </c>
    </row>
    <row r="10" spans="1:6" ht="12.75">
      <c r="A10" s="23"/>
      <c r="B10" s="19"/>
      <c r="C10" s="16"/>
      <c r="D10" s="16"/>
      <c r="E10" s="1"/>
      <c r="F10" s="16">
        <f t="shared" si="0"/>
        <v>0</v>
      </c>
    </row>
    <row r="11" spans="1:6" ht="12.75">
      <c r="A11" s="23"/>
      <c r="B11" s="19"/>
      <c r="C11" s="16"/>
      <c r="D11" s="16"/>
      <c r="E11" s="1"/>
      <c r="F11" s="16">
        <f t="shared" si="0"/>
        <v>0</v>
      </c>
    </row>
    <row r="12" spans="1:6" ht="12.75">
      <c r="A12" s="23"/>
      <c r="B12" s="19"/>
      <c r="C12" s="16"/>
      <c r="D12" s="16"/>
      <c r="E12" s="1"/>
      <c r="F12" s="16">
        <f>SUM(B12:E12)</f>
        <v>0</v>
      </c>
    </row>
    <row r="13" spans="1:6" ht="12.75">
      <c r="A13" s="2"/>
      <c r="B13" s="19"/>
      <c r="C13" s="16"/>
      <c r="D13" s="16"/>
      <c r="E13" s="1"/>
      <c r="F13" s="16">
        <f>SUM(B13:E13)</f>
        <v>0</v>
      </c>
    </row>
    <row r="14" spans="1:6" s="3" customFormat="1" ht="12.75">
      <c r="A14" s="29" t="s">
        <v>6</v>
      </c>
      <c r="B14" s="30">
        <f>SUM(B4:B13)</f>
        <v>0</v>
      </c>
      <c r="C14" s="31">
        <f>SUM(C4:C13)</f>
        <v>10100</v>
      </c>
      <c r="D14" s="31">
        <f>SUM(D5:D13)</f>
        <v>137.4</v>
      </c>
      <c r="E14" s="32"/>
      <c r="F14" s="31">
        <f>SUM(F4:F13)</f>
        <v>10237.4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40.7109375" style="0" bestFit="1" customWidth="1"/>
    <col min="2" max="2" width="11.28125" style="14" bestFit="1" customWidth="1"/>
  </cols>
  <sheetData>
    <row r="1" ht="12.75">
      <c r="A1" s="3" t="s">
        <v>1</v>
      </c>
    </row>
    <row r="3" spans="1:8" ht="12.75">
      <c r="A3" s="20" t="s">
        <v>41</v>
      </c>
      <c r="B3" s="21">
        <v>9505.17</v>
      </c>
      <c r="H3" s="1"/>
    </row>
    <row r="4" spans="7:8" ht="12.75">
      <c r="G4" s="1"/>
      <c r="H4" s="1"/>
    </row>
    <row r="5" spans="1:8" ht="12.75">
      <c r="A5" s="20" t="s">
        <v>2</v>
      </c>
      <c r="B5" s="14">
        <f>+'Cash Book - Receipts'!F14</f>
        <v>10237.4</v>
      </c>
      <c r="G5" s="1"/>
      <c r="H5" s="1"/>
    </row>
    <row r="6" spans="1:8" ht="12.75">
      <c r="A6" s="20" t="s">
        <v>35</v>
      </c>
      <c r="B6" s="14">
        <f>'Cash Book - Payments'!AC42</f>
        <v>7213.9</v>
      </c>
      <c r="G6" s="1" t="s">
        <v>0</v>
      </c>
      <c r="H6" s="1"/>
    </row>
    <row r="7" ht="12.75">
      <c r="H7" s="1"/>
    </row>
    <row r="8" spans="1:8" ht="13.5" thickBot="1">
      <c r="A8" s="20" t="s">
        <v>29</v>
      </c>
      <c r="B8" s="22">
        <f>B3+B5-B6</f>
        <v>12528.67</v>
      </c>
      <c r="E8" s="4"/>
      <c r="H8" s="1"/>
    </row>
    <row r="9" ht="12.75">
      <c r="E9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tuart Booth</dc:creator>
  <cp:keywords/>
  <dc:description/>
  <cp:lastModifiedBy>clerk Kirby Bellars</cp:lastModifiedBy>
  <cp:lastPrinted>2022-03-14T10:53:17Z</cp:lastPrinted>
  <dcterms:created xsi:type="dcterms:W3CDTF">2002-07-05T10:59:21Z</dcterms:created>
  <dcterms:modified xsi:type="dcterms:W3CDTF">2024-01-09T11:56:45Z</dcterms:modified>
  <cp:category/>
  <cp:version/>
  <cp:contentType/>
  <cp:contentStatus/>
</cp:coreProperties>
</file>